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BROOKS2\Downloads\8883-Taxing times\documents\"/>
    </mc:Choice>
  </mc:AlternateContent>
  <bookViews>
    <workbookView xWindow="0" yWindow="0" windowWidth="20520" windowHeight="9690"/>
  </bookViews>
  <sheets>
    <sheet name="Tax Scales" sheetId="2" r:id="rId1"/>
  </sheets>
  <definedNames>
    <definedName name="_xlnm.Print_Area" localSheetId="0">'Tax Scales'!$A$1:$O$27</definedName>
  </definedNames>
  <calcPr calcId="162913"/>
</workbook>
</file>

<file path=xl/calcChain.xml><?xml version="1.0" encoding="utf-8"?>
<calcChain xmlns="http://schemas.openxmlformats.org/spreadsheetml/2006/main">
  <c r="M6" i="2" l="1"/>
  <c r="N22" i="2"/>
  <c r="K11" i="2"/>
  <c r="K22" i="2"/>
  <c r="B22" i="2"/>
  <c r="B11" i="2"/>
  <c r="B12" i="2"/>
  <c r="E12" i="2"/>
  <c r="B13" i="2"/>
  <c r="E13" i="2"/>
  <c r="B14" i="2"/>
  <c r="D6" i="2"/>
  <c r="E11" i="2"/>
  <c r="N12" i="2"/>
  <c r="N14" i="2"/>
  <c r="N13" i="2"/>
  <c r="N11" i="2"/>
  <c r="M16" i="2"/>
  <c r="N21" i="2"/>
  <c r="M24" i="2"/>
  <c r="E22" i="2"/>
  <c r="E21" i="2"/>
  <c r="D24" i="2"/>
  <c r="M25" i="2"/>
  <c r="M17" i="2"/>
  <c r="E14" i="2"/>
  <c r="D16" i="2"/>
  <c r="D17" i="2"/>
  <c r="D25" i="2"/>
  <c r="I24" i="2"/>
  <c r="M26" i="2"/>
  <c r="D26" i="2"/>
  <c r="I25" i="2"/>
  <c r="I26" i="2"/>
</calcChain>
</file>

<file path=xl/sharedStrings.xml><?xml version="1.0" encoding="utf-8"?>
<sst xmlns="http://schemas.openxmlformats.org/spreadsheetml/2006/main" count="41" uniqueCount="23">
  <si>
    <t>Levy</t>
  </si>
  <si>
    <t>Rate</t>
  </si>
  <si>
    <t>or greater</t>
  </si>
  <si>
    <t>Bracket</t>
  </si>
  <si>
    <t>Deductions</t>
  </si>
  <si>
    <t>Gross income</t>
  </si>
  <si>
    <t>Taxable income</t>
  </si>
  <si>
    <t>Marginal rate</t>
  </si>
  <si>
    <t>Tax payable</t>
  </si>
  <si>
    <t>Income tax payable</t>
  </si>
  <si>
    <t>Weekly tax payable</t>
  </si>
  <si>
    <t>Medicare levy</t>
  </si>
  <si>
    <t>Tax table 2007-2008</t>
  </si>
  <si>
    <t>Income tax payable '07-'08</t>
  </si>
  <si>
    <t>Difference in tax payable</t>
  </si>
  <si>
    <t>Tax table 2008-2009</t>
  </si>
  <si>
    <t>Income tax payable '08-'09</t>
  </si>
  <si>
    <t>Total tax payable '07-'08</t>
  </si>
  <si>
    <t>Tax scale 2007 - 2008</t>
  </si>
  <si>
    <t>Tax scale 2008 - 2009</t>
  </si>
  <si>
    <t>Total tax payable '08-'09</t>
  </si>
  <si>
    <t>NET income</t>
  </si>
  <si>
    <t xml:space="preserve">NET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</si>
</sst>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164" formatCode="&quot;$&quot;#,##0.00"/>
    <numFmt numFmtId="165" formatCode="0.000"/>
  </numFmts>
  <fonts count="8" x14ac:knownFonts="1">
    <font>
      <sz val="10"/>
      <color indexed="12"/>
      <name val="Arial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99B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Border="0" applyAlignment="0"/>
    <xf numFmtId="0" fontId="2" fillId="7" borderId="0" applyBorder="0" applyAlignment="0"/>
    <xf numFmtId="0" fontId="2" fillId="7" borderId="0" applyBorder="0" applyAlignment="0"/>
  </cellStyleXfs>
  <cellXfs count="44">
    <xf numFmtId="0" fontId="0" fillId="0" borderId="0" xfId="0"/>
    <xf numFmtId="0" fontId="0" fillId="2" borderId="0" xfId="0" applyFill="1"/>
    <xf numFmtId="0" fontId="0" fillId="0" borderId="0" xfId="0" applyFill="1"/>
    <xf numFmtId="0" fontId="0" fillId="8" borderId="0" xfId="0" applyFill="1" applyBorder="1"/>
    <xf numFmtId="0" fontId="0" fillId="8" borderId="0" xfId="0" applyFill="1"/>
    <xf numFmtId="0" fontId="2" fillId="5" borderId="0" xfId="3"/>
    <xf numFmtId="0" fontId="2" fillId="5" borderId="0" xfId="3" applyBorder="1" applyAlignment="1">
      <alignment vertical="center"/>
    </xf>
    <xf numFmtId="0" fontId="3" fillId="6" borderId="0" xfId="4"/>
    <xf numFmtId="0" fontId="2" fillId="5" borderId="0" xfId="3" applyBorder="1" applyAlignment="1">
      <alignment horizontal="left" vertical="center"/>
    </xf>
    <xf numFmtId="0" fontId="2" fillId="5" borderId="0" xfId="3" applyBorder="1" applyAlignment="1">
      <alignment horizontal="center" vertical="center"/>
    </xf>
    <xf numFmtId="0" fontId="2" fillId="5" borderId="0" xfId="3" applyBorder="1"/>
    <xf numFmtId="0" fontId="2" fillId="5" borderId="0" xfId="3" applyBorder="1" applyAlignment="1">
      <alignment horizontal="center"/>
    </xf>
    <xf numFmtId="0" fontId="3" fillId="6" borderId="0" xfId="4" applyBorder="1" applyAlignment="1">
      <alignment horizontal="center" vertical="center"/>
    </xf>
    <xf numFmtId="0" fontId="5" fillId="6" borderId="0" xfId="4" applyFont="1" applyBorder="1" applyAlignment="1">
      <alignment horizontal="left" vertical="center"/>
    </xf>
    <xf numFmtId="0" fontId="6" fillId="6" borderId="0" xfId="4" applyFont="1" applyBorder="1" applyAlignment="1">
      <alignment vertical="center"/>
    </xf>
    <xf numFmtId="164" fontId="2" fillId="5" borderId="0" xfId="3" applyNumberFormat="1" applyBorder="1" applyAlignment="1">
      <alignment vertical="center"/>
    </xf>
    <xf numFmtId="0" fontId="2" fillId="3" borderId="2" xfId="1" applyBorder="1" applyAlignment="1">
      <alignment vertical="center"/>
    </xf>
    <xf numFmtId="0" fontId="2" fillId="3" borderId="3" xfId="1" applyBorder="1" applyAlignment="1">
      <alignment vertical="center"/>
    </xf>
    <xf numFmtId="164" fontId="2" fillId="8" borderId="4" xfId="3" applyNumberFormat="1" applyFill="1" applyBorder="1" applyAlignment="1">
      <alignment vertical="center"/>
    </xf>
    <xf numFmtId="0" fontId="5" fillId="6" borderId="0" xfId="4" applyFont="1"/>
    <xf numFmtId="0" fontId="4" fillId="3" borderId="2" xfId="1" applyFont="1" applyBorder="1" applyAlignment="1">
      <alignment vertical="center"/>
    </xf>
    <xf numFmtId="0" fontId="4" fillId="3" borderId="2" xfId="1" applyFont="1" applyBorder="1" applyAlignment="1">
      <alignment horizontal="left" vertical="center"/>
    </xf>
    <xf numFmtId="0" fontId="4" fillId="3" borderId="3" xfId="1" applyFont="1" applyBorder="1" applyAlignment="1">
      <alignment horizontal="center" vertical="center"/>
    </xf>
    <xf numFmtId="6" fontId="2" fillId="3" borderId="2" xfId="1" applyNumberFormat="1" applyBorder="1" applyAlignment="1">
      <alignment horizontal="left" vertical="center"/>
    </xf>
    <xf numFmtId="6" fontId="2" fillId="3" borderId="3" xfId="1" applyNumberFormat="1" applyBorder="1" applyAlignment="1">
      <alignment horizontal="left" vertical="center"/>
    </xf>
    <xf numFmtId="49" fontId="2" fillId="3" borderId="3" xfId="1" applyNumberFormat="1" applyBorder="1" applyAlignment="1">
      <alignment horizontal="left" vertical="center"/>
    </xf>
    <xf numFmtId="0" fontId="4" fillId="3" borderId="4" xfId="1" applyFont="1" applyBorder="1" applyAlignment="1">
      <alignment horizontal="center" vertical="center"/>
    </xf>
    <xf numFmtId="9" fontId="2" fillId="3" borderId="4" xfId="1" applyNumberFormat="1" applyBorder="1" applyAlignment="1">
      <alignment horizontal="center" vertical="center"/>
    </xf>
    <xf numFmtId="164" fontId="2" fillId="3" borderId="4" xfId="1" applyNumberFormat="1" applyBorder="1" applyAlignment="1">
      <alignment horizontal="center" vertical="center"/>
    </xf>
    <xf numFmtId="164" fontId="1" fillId="8" borderId="4" xfId="0" applyNumberFormat="1" applyFont="1" applyFill="1" applyBorder="1" applyAlignment="1">
      <alignment vertical="center"/>
    </xf>
    <xf numFmtId="164" fontId="1" fillId="8" borderId="4" xfId="0" applyNumberFormat="1" applyFont="1" applyFill="1" applyBorder="1" applyAlignment="1">
      <alignment horizontal="right" vertical="center"/>
    </xf>
    <xf numFmtId="0" fontId="5" fillId="6" borderId="0" xfId="4" applyFont="1" applyBorder="1" applyAlignment="1">
      <alignment horizontal="center" vertical="center"/>
    </xf>
    <xf numFmtId="165" fontId="2" fillId="3" borderId="4" xfId="1" applyNumberFormat="1" applyBorder="1" applyAlignment="1">
      <alignment horizontal="center" vertical="center"/>
    </xf>
    <xf numFmtId="0" fontId="4" fillId="3" borderId="2" xfId="1" applyFont="1" applyBorder="1" applyAlignment="1">
      <alignment horizontal="center" vertical="center"/>
    </xf>
    <xf numFmtId="6" fontId="2" fillId="5" borderId="0" xfId="3" applyNumberFormat="1" applyBorder="1" applyAlignment="1">
      <alignment horizontal="left" vertical="center"/>
    </xf>
    <xf numFmtId="9" fontId="2" fillId="5" borderId="0" xfId="3" applyNumberFormat="1" applyBorder="1" applyAlignment="1">
      <alignment horizontal="center" vertical="center"/>
    </xf>
    <xf numFmtId="164" fontId="2" fillId="5" borderId="0" xfId="3" applyNumberFormat="1" applyBorder="1" applyAlignment="1">
      <alignment horizontal="center" vertical="center"/>
    </xf>
    <xf numFmtId="49" fontId="2" fillId="5" borderId="0" xfId="3" applyNumberFormat="1" applyBorder="1" applyAlignment="1">
      <alignment horizontal="left" vertical="center"/>
    </xf>
    <xf numFmtId="164" fontId="7" fillId="9" borderId="4" xfId="3" applyNumberFormat="1" applyFont="1" applyFill="1" applyBorder="1" applyAlignment="1">
      <alignment vertical="center"/>
    </xf>
    <xf numFmtId="164" fontId="7" fillId="9" borderId="4" xfId="3" applyNumberFormat="1" applyFont="1" applyFill="1" applyBorder="1" applyAlignment="1">
      <alignment horizontal="right" vertical="center"/>
    </xf>
    <xf numFmtId="164" fontId="7" fillId="4" borderId="4" xfId="2" applyNumberFormat="1" applyFont="1" applyBorder="1" applyAlignment="1">
      <alignment vertical="center"/>
    </xf>
    <xf numFmtId="164" fontId="7" fillId="4" borderId="4" xfId="2" applyNumberFormat="1" applyFont="1" applyBorder="1" applyAlignment="1">
      <alignment horizontal="right" vertical="center"/>
    </xf>
    <xf numFmtId="164" fontId="2" fillId="5" borderId="0" xfId="3" applyNumberFormat="1" applyBorder="1" applyAlignment="1">
      <alignment horizontal="right" vertical="center"/>
    </xf>
    <xf numFmtId="6" fontId="2" fillId="3" borderId="1" xfId="1" applyNumberFormat="1" applyBorder="1" applyAlignment="1">
      <alignment horizontal="left" vertical="center"/>
    </xf>
  </cellXfs>
  <cellStyles count="8">
    <cellStyle name="20% - Accent1" xfId="1" builtinId="30"/>
    <cellStyle name="20% - Accent2" xfId="2" builtinId="34"/>
    <cellStyle name="40% - Accent1" xfId="3" builtinId="31"/>
    <cellStyle name="Accent1" xfId="4" builtinId="29"/>
    <cellStyle name="Normal" xfId="0" builtinId="0"/>
    <cellStyle name="Style 1" xfId="5"/>
    <cellStyle name="Style 2" xfId="6"/>
    <cellStyle name="Style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61913</xdr:colOff>
      <xdr:row>0</xdr:row>
      <xdr:rowOff>76200</xdr:rowOff>
    </xdr:from>
    <xdr:to>
      <xdr:col>9</xdr:col>
      <xdr:colOff>419100</xdr:colOff>
      <xdr:row>21</xdr:row>
      <xdr:rowOff>219075</xdr:rowOff>
    </xdr:to>
    <xdr:pic>
      <xdr:nvPicPr>
        <xdr:cNvPr id="17195" name="Picture 18" descr="MT Pockets' group certificate showing a gross salary of $78000 and $18668 of tax deducted. The graphic also shows $1386 worth of tax deductions." title="MT Pockets' group certificate showing a gross salary of $78000 and $18668 of tax deducted. The graphic also shows $1386 worth of tax deductions.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6200"/>
          <a:ext cx="4424363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W39"/>
  <sheetViews>
    <sheetView tabSelected="1" topLeftCell="D1" zoomScaleNormal="100" workbookViewId="0">
      <selection activeCell="K14" sqref="K14"/>
    </sheetView>
  </sheetViews>
  <sheetFormatPr defaultRowHeight="14.25" x14ac:dyDescent="0.45"/>
  <cols>
    <col min="1" max="1" width="2.73046875" style="5" customWidth="1"/>
    <col min="2" max="2" width="13.265625" style="5" customWidth="1"/>
    <col min="3" max="3" width="14.3984375" style="5" customWidth="1"/>
    <col min="4" max="4" width="17.265625" style="5" customWidth="1"/>
    <col min="5" max="5" width="19.73046875" style="5" customWidth="1"/>
    <col min="6" max="6" width="6.73046875" style="5" customWidth="1"/>
    <col min="7" max="9" width="16.73046875" style="10" customWidth="1"/>
    <col min="10" max="10" width="6.73046875" style="10" customWidth="1"/>
    <col min="11" max="11" width="13.265625" style="5" customWidth="1"/>
    <col min="12" max="12" width="14.3984375" style="5" customWidth="1"/>
    <col min="13" max="13" width="17.265625" style="5" customWidth="1"/>
    <col min="14" max="14" width="19.73046875" style="5" customWidth="1"/>
    <col min="15" max="15" width="2.73046875" style="5" customWidth="1"/>
    <col min="16" max="18" width="9.1328125" style="4" customWidth="1"/>
    <col min="19" max="23" width="9.1328125" style="2" customWidth="1"/>
  </cols>
  <sheetData>
    <row r="1" spans="1:49" ht="18" customHeight="1" x14ac:dyDescent="0.45">
      <c r="A1" s="7"/>
      <c r="B1" s="14" t="s">
        <v>18</v>
      </c>
      <c r="C1" s="7"/>
      <c r="D1" s="7"/>
      <c r="E1" s="7"/>
      <c r="F1" s="6"/>
      <c r="G1" s="6"/>
      <c r="K1" s="14" t="s">
        <v>19</v>
      </c>
      <c r="L1" s="7"/>
      <c r="M1" s="7"/>
      <c r="N1" s="7"/>
      <c r="O1" s="7"/>
      <c r="P1" s="3"/>
      <c r="Q1" s="3"/>
      <c r="R1" s="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2" customHeight="1" x14ac:dyDescent="0.45">
      <c r="P2" s="3"/>
      <c r="Q2" s="3"/>
      <c r="R2" s="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8" customHeight="1" x14ac:dyDescent="0.45">
      <c r="B3" s="20" t="s">
        <v>5</v>
      </c>
      <c r="C3" s="17"/>
      <c r="D3" s="38"/>
      <c r="G3" s="6"/>
      <c r="H3" s="6"/>
      <c r="I3" s="15"/>
      <c r="K3" s="20" t="s">
        <v>5</v>
      </c>
      <c r="L3" s="17"/>
      <c r="M3" s="40"/>
      <c r="P3" s="3"/>
      <c r="Q3" s="3"/>
      <c r="R3" s="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8" customHeight="1" x14ac:dyDescent="0.45">
      <c r="B4" s="20" t="s">
        <v>4</v>
      </c>
      <c r="C4" s="17"/>
      <c r="D4" s="39"/>
      <c r="G4" s="6"/>
      <c r="H4" s="6"/>
      <c r="I4" s="42"/>
      <c r="K4" s="20" t="s">
        <v>4</v>
      </c>
      <c r="L4" s="17"/>
      <c r="M4" s="41"/>
      <c r="P4" s="3"/>
      <c r="Q4" s="3"/>
      <c r="R4" s="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2" customHeight="1" x14ac:dyDescent="0.45">
      <c r="P5" s="3"/>
      <c r="Q5" s="3"/>
      <c r="R5" s="3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8" customHeight="1" x14ac:dyDescent="0.45">
      <c r="B6" s="20" t="s">
        <v>6</v>
      </c>
      <c r="C6" s="17"/>
      <c r="D6" s="18">
        <f>D3-D4</f>
        <v>0</v>
      </c>
      <c r="G6" s="6"/>
      <c r="H6" s="6"/>
      <c r="I6" s="15"/>
      <c r="K6" s="20" t="s">
        <v>6</v>
      </c>
      <c r="L6" s="17"/>
      <c r="M6" s="18">
        <f>M3-M4</f>
        <v>0</v>
      </c>
      <c r="P6" s="3"/>
      <c r="Q6" s="3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2" customHeight="1" x14ac:dyDescent="0.45">
      <c r="P7" s="3"/>
      <c r="Q7" s="3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8" customHeight="1" x14ac:dyDescent="0.45">
      <c r="B8" s="13" t="s">
        <v>12</v>
      </c>
      <c r="C8" s="7"/>
      <c r="D8" s="12"/>
      <c r="E8" s="12"/>
      <c r="G8" s="8"/>
      <c r="I8" s="9"/>
      <c r="J8" s="9"/>
      <c r="K8" s="13" t="s">
        <v>15</v>
      </c>
      <c r="L8" s="7"/>
      <c r="M8" s="12"/>
      <c r="N8" s="12"/>
      <c r="P8" s="3"/>
      <c r="Q8" s="3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8" customHeight="1" x14ac:dyDescent="0.45">
      <c r="B9" s="21" t="s">
        <v>3</v>
      </c>
      <c r="C9" s="22"/>
      <c r="D9" s="26" t="s">
        <v>7</v>
      </c>
      <c r="E9" s="26" t="s">
        <v>8</v>
      </c>
      <c r="G9" s="8"/>
      <c r="H9" s="9"/>
      <c r="I9" s="9"/>
      <c r="J9" s="9"/>
      <c r="K9" s="21" t="s">
        <v>3</v>
      </c>
      <c r="L9" s="22"/>
      <c r="M9" s="26" t="s">
        <v>7</v>
      </c>
      <c r="N9" s="26" t="s">
        <v>8</v>
      </c>
      <c r="P9" s="3"/>
      <c r="Q9" s="3"/>
      <c r="R9" s="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8" customHeight="1" x14ac:dyDescent="0.45">
      <c r="B10" s="23">
        <v>1</v>
      </c>
      <c r="C10" s="24">
        <v>6000</v>
      </c>
      <c r="D10" s="27">
        <v>0</v>
      </c>
      <c r="E10" s="28"/>
      <c r="G10" s="34"/>
      <c r="H10" s="34"/>
      <c r="I10" s="35"/>
      <c r="J10" s="36"/>
      <c r="K10" s="23">
        <v>1</v>
      </c>
      <c r="L10" s="24">
        <v>6000</v>
      </c>
      <c r="M10" s="27">
        <v>0</v>
      </c>
      <c r="N10" s="28"/>
      <c r="P10" s="3"/>
      <c r="Q10" s="3"/>
      <c r="R10" s="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8" customHeight="1" x14ac:dyDescent="0.45">
      <c r="B11" s="23">
        <f>C10+1</f>
        <v>6001</v>
      </c>
      <c r="C11" s="24">
        <v>30000</v>
      </c>
      <c r="D11" s="27">
        <v>0.15</v>
      </c>
      <c r="E11" s="28" t="str">
        <f>IF(AND(D6&gt;=B11,D6&lt;=C11),D11*(D6-C10)," ")</f>
        <v xml:space="preserve"> </v>
      </c>
      <c r="G11" s="34"/>
      <c r="H11" s="34"/>
      <c r="I11" s="35"/>
      <c r="J11" s="36"/>
      <c r="K11" s="23">
        <f>L10+1</f>
        <v>6001</v>
      </c>
      <c r="L11" s="24">
        <v>34000</v>
      </c>
      <c r="M11" s="27">
        <v>0.15</v>
      </c>
      <c r="N11" s="28" t="str">
        <f>IF(AND(M6&gt;=K11,M6&lt;=L11),M11*(M6-L10)," ")</f>
        <v xml:space="preserve"> </v>
      </c>
      <c r="P11" s="3"/>
      <c r="Q11" s="3"/>
      <c r="R11" s="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8" customHeight="1" x14ac:dyDescent="0.45">
      <c r="B12" s="23">
        <f>C11+1</f>
        <v>30001</v>
      </c>
      <c r="C12" s="24">
        <v>75000</v>
      </c>
      <c r="D12" s="27">
        <v>0.3</v>
      </c>
      <c r="E12" s="28" t="str">
        <f>IF(AND(D6&gt;=B12,D6&lt;=C12),D12*(D6-C11)+3600," ")</f>
        <v xml:space="preserve"> </v>
      </c>
      <c r="G12" s="34"/>
      <c r="H12" s="34"/>
      <c r="I12" s="35"/>
      <c r="J12" s="36"/>
      <c r="K12" s="23">
        <v>34001</v>
      </c>
      <c r="L12" s="24">
        <v>80000</v>
      </c>
      <c r="M12" s="27">
        <v>0.3</v>
      </c>
      <c r="N12" s="28" t="str">
        <f>IF(AND(M6&gt;=K12,M6&lt;=L12),M12*(M6-L11)+3600," ")</f>
        <v xml:space="preserve"> </v>
      </c>
      <c r="P12" s="3"/>
      <c r="Q12" s="3"/>
      <c r="R12" s="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8" customHeight="1" x14ac:dyDescent="0.45">
      <c r="B13" s="23">
        <f>C12+1</f>
        <v>75001</v>
      </c>
      <c r="C13" s="24">
        <v>150000</v>
      </c>
      <c r="D13" s="27">
        <v>0.4</v>
      </c>
      <c r="E13" s="28" t="str">
        <f>IF(AND(D6&gt;=B13,D6&lt;=C13),D13*(D6-C12)+17100," ")</f>
        <v xml:space="preserve"> </v>
      </c>
      <c r="G13" s="34"/>
      <c r="H13" s="34"/>
      <c r="I13" s="35"/>
      <c r="J13" s="36"/>
      <c r="K13" s="23">
        <v>80001</v>
      </c>
      <c r="L13" s="24">
        <v>180000</v>
      </c>
      <c r="M13" s="27">
        <v>0.4</v>
      </c>
      <c r="N13" s="28" t="str">
        <f>IF(AND(M6&gt;=K13,M6&lt;=L13),M13*(M6-L12)+17100," ")</f>
        <v xml:space="preserve"> </v>
      </c>
      <c r="P13" s="3"/>
      <c r="Q13" s="3"/>
      <c r="R13" s="3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8" customHeight="1" x14ac:dyDescent="0.45">
      <c r="B14" s="23">
        <f>C13+1</f>
        <v>150001</v>
      </c>
      <c r="C14" s="25" t="s">
        <v>2</v>
      </c>
      <c r="D14" s="27">
        <v>0.45</v>
      </c>
      <c r="E14" s="28" t="str">
        <f>IF(AND(D6&gt;=B14),D14*(D6-C13)+47100," ")</f>
        <v xml:space="preserve"> </v>
      </c>
      <c r="G14" s="34"/>
      <c r="H14" s="37"/>
      <c r="I14" s="35"/>
      <c r="J14" s="36"/>
      <c r="K14" s="23">
        <v>180001</v>
      </c>
      <c r="L14" s="25" t="s">
        <v>2</v>
      </c>
      <c r="M14" s="27">
        <v>0.45</v>
      </c>
      <c r="N14" s="28" t="str">
        <f>IF(AND(M6&gt;=K14),M14*(M6-L13)+47100," ")</f>
        <v xml:space="preserve"> </v>
      </c>
      <c r="P14" s="3"/>
      <c r="Q14" s="3"/>
      <c r="R14" s="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" customHeight="1" x14ac:dyDescent="0.45">
      <c r="G15" s="8"/>
      <c r="I15" s="11"/>
      <c r="J15" s="11"/>
      <c r="P15" s="3"/>
      <c r="Q15" s="3"/>
      <c r="R15" s="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8" customHeight="1" x14ac:dyDescent="0.45">
      <c r="B16" s="20" t="s">
        <v>9</v>
      </c>
      <c r="C16" s="17"/>
      <c r="D16" s="29">
        <f>SUM(E10:E14)</f>
        <v>0</v>
      </c>
      <c r="G16" s="8"/>
      <c r="H16" s="8"/>
      <c r="I16" s="9"/>
      <c r="J16" s="9"/>
      <c r="K16" s="20" t="s">
        <v>9</v>
      </c>
      <c r="L16" s="17"/>
      <c r="M16" s="29">
        <f>SUM(N10:N14)</f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8" customHeight="1" x14ac:dyDescent="0.45">
      <c r="B17" s="20" t="s">
        <v>10</v>
      </c>
      <c r="C17" s="17"/>
      <c r="D17" s="30">
        <f>+D16/52</f>
        <v>0</v>
      </c>
      <c r="G17" s="34"/>
      <c r="H17" s="34"/>
      <c r="I17" s="35"/>
      <c r="J17" s="36"/>
      <c r="K17" s="20" t="s">
        <v>10</v>
      </c>
      <c r="L17" s="17"/>
      <c r="M17" s="30">
        <f>+M16/52</f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" customHeight="1" x14ac:dyDescent="0.45">
      <c r="G18" s="34"/>
      <c r="H18" s="34"/>
      <c r="I18" s="35"/>
      <c r="J18" s="3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8" customHeight="1" x14ac:dyDescent="0.5">
      <c r="B19" s="13" t="s">
        <v>11</v>
      </c>
      <c r="C19" s="19"/>
      <c r="D19" s="31"/>
      <c r="E19" s="31"/>
      <c r="G19" s="34"/>
      <c r="H19" s="34"/>
      <c r="I19" s="35"/>
      <c r="J19" s="36"/>
      <c r="K19" s="13" t="s">
        <v>11</v>
      </c>
      <c r="L19" s="19"/>
      <c r="M19" s="31"/>
      <c r="N19" s="3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8" customHeight="1" x14ac:dyDescent="0.45">
      <c r="B20" s="33" t="s">
        <v>3</v>
      </c>
      <c r="C20" s="22"/>
      <c r="D20" s="26" t="s">
        <v>1</v>
      </c>
      <c r="E20" s="26" t="s">
        <v>0</v>
      </c>
      <c r="G20" s="34"/>
      <c r="H20" s="34"/>
      <c r="I20" s="35"/>
      <c r="J20" s="36"/>
      <c r="K20" s="33" t="s">
        <v>3</v>
      </c>
      <c r="L20" s="22"/>
      <c r="M20" s="26" t="s">
        <v>1</v>
      </c>
      <c r="N20" s="26" t="s"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8" customHeight="1" x14ac:dyDescent="0.45">
      <c r="B21" s="43">
        <v>13389</v>
      </c>
      <c r="C21" s="43">
        <v>14474</v>
      </c>
      <c r="D21" s="32">
        <v>0.2</v>
      </c>
      <c r="E21" s="28" t="str">
        <f>IF(AND(D6&gt;B21,D6&lt;C21),D21*(D6-B21)," ")</f>
        <v xml:space="preserve"> </v>
      </c>
      <c r="G21" s="34"/>
      <c r="H21" s="37"/>
      <c r="I21" s="35"/>
      <c r="J21" s="36"/>
      <c r="K21" s="23">
        <v>17309</v>
      </c>
      <c r="L21" s="24">
        <v>20363</v>
      </c>
      <c r="M21" s="32">
        <v>0.1</v>
      </c>
      <c r="N21" s="28" t="str">
        <f>IF(AND(M6&gt;K21,M6&lt;L21),M21*(M6-K21)," ")</f>
        <v xml:space="preserve"> 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8" customHeight="1" x14ac:dyDescent="0.45">
      <c r="B22" s="23">
        <f>C21+1</f>
        <v>14475</v>
      </c>
      <c r="C22" s="24" t="s">
        <v>2</v>
      </c>
      <c r="D22" s="32">
        <v>1.4999999999999999E-2</v>
      </c>
      <c r="E22" s="28" t="str">
        <f>IF(D6&gt;=C21, D22*D6," ")</f>
        <v xml:space="preserve"> </v>
      </c>
      <c r="K22" s="23">
        <f>L21+1</f>
        <v>20364</v>
      </c>
      <c r="L22" s="24" t="s">
        <v>2</v>
      </c>
      <c r="M22" s="32">
        <v>1.4999999999999999E-2</v>
      </c>
      <c r="N22" s="28" t="str">
        <f>IF(M6&gt;=L21, M22*M6," ")</f>
        <v xml:space="preserve"> 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" customHeight="1" x14ac:dyDescent="0.45">
      <c r="B23" s="10"/>
      <c r="C23" s="10"/>
      <c r="D23" s="10"/>
      <c r="E23" s="10"/>
      <c r="G23" s="6"/>
      <c r="H23" s="6"/>
      <c r="I23" s="15"/>
      <c r="K23" s="10"/>
      <c r="L23" s="10"/>
      <c r="M23" s="10"/>
      <c r="N23" s="10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8" customHeight="1" x14ac:dyDescent="0.45">
      <c r="B24" s="20" t="s">
        <v>11</v>
      </c>
      <c r="C24" s="17"/>
      <c r="D24" s="29">
        <f>SUM(E21:E22)</f>
        <v>0</v>
      </c>
      <c r="E24" s="10"/>
      <c r="G24" s="16" t="s">
        <v>16</v>
      </c>
      <c r="H24" s="17"/>
      <c r="I24" s="18">
        <f>+M25</f>
        <v>0</v>
      </c>
      <c r="K24" s="20" t="s">
        <v>11</v>
      </c>
      <c r="L24" s="17"/>
      <c r="M24" s="29">
        <f>SUM(N21:N22)</f>
        <v>0</v>
      </c>
      <c r="N24" s="10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8" customHeight="1" x14ac:dyDescent="0.45">
      <c r="B25" s="20" t="s">
        <v>17</v>
      </c>
      <c r="C25" s="17"/>
      <c r="D25" s="30">
        <f>D16+D24</f>
        <v>0</v>
      </c>
      <c r="E25" s="10"/>
      <c r="G25" s="16" t="s">
        <v>13</v>
      </c>
      <c r="H25" s="17"/>
      <c r="I25" s="18">
        <f>+D25</f>
        <v>0</v>
      </c>
      <c r="K25" s="20" t="s">
        <v>20</v>
      </c>
      <c r="L25" s="17"/>
      <c r="M25" s="30">
        <f>M16+M24</f>
        <v>0</v>
      </c>
      <c r="N25" s="10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8" customHeight="1" x14ac:dyDescent="0.45">
      <c r="A26" s="10"/>
      <c r="B26" s="20" t="s">
        <v>22</v>
      </c>
      <c r="C26" s="17"/>
      <c r="D26" s="30">
        <f>D3-D25</f>
        <v>0</v>
      </c>
      <c r="E26" s="10"/>
      <c r="G26" s="20" t="s">
        <v>14</v>
      </c>
      <c r="H26" s="17"/>
      <c r="I26" s="18">
        <f>I24-I25</f>
        <v>0</v>
      </c>
      <c r="K26" s="20" t="s">
        <v>21</v>
      </c>
      <c r="L26" s="17"/>
      <c r="M26" s="30">
        <f>M3-M25</f>
        <v>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8" customHeight="1" x14ac:dyDescent="0.45">
      <c r="A27" s="10"/>
      <c r="B27" s="6"/>
      <c r="C27" s="6"/>
      <c r="D27" s="6"/>
      <c r="E27" s="10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8" customHeight="1" x14ac:dyDescent="0.45">
      <c r="A28" s="10"/>
      <c r="B28" s="6"/>
      <c r="C28" s="6"/>
      <c r="D28" s="6"/>
      <c r="E28" s="10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2" customHeight="1" x14ac:dyDescent="0.45">
      <c r="A29" s="10"/>
      <c r="B29" s="10"/>
      <c r="C29" s="10"/>
      <c r="D29" s="10"/>
      <c r="E29" s="10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2" customHeight="1" x14ac:dyDescent="0.45">
      <c r="A30" s="10"/>
      <c r="B30" s="10"/>
      <c r="C30" s="10"/>
      <c r="D30" s="10"/>
      <c r="E30" s="10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" customHeight="1" x14ac:dyDescent="0.45"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2" customHeight="1" x14ac:dyDescent="0.45"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9:49" ht="12" customHeight="1" x14ac:dyDescent="0.45"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9:49" ht="12" customHeight="1" x14ac:dyDescent="0.45"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9:49" x14ac:dyDescent="0.45"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9:49" x14ac:dyDescent="0.45"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9:49" x14ac:dyDescent="0.45"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9:49" x14ac:dyDescent="0.45"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9:49" x14ac:dyDescent="0.45"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</sheetData>
  <phoneticPr fontId="0" type="noConversion"/>
  <pageMargins left="0.55118110236220474" right="0.55118110236220474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Scales</vt:lpstr>
      <vt:lpstr>'Tax Scales'!Print_Area</vt:lpstr>
    </vt:vector>
  </TitlesOfParts>
  <Company>DET 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NSW Department of Education</dc:creator>
  <cp:lastModifiedBy>Brooks, Michael</cp:lastModifiedBy>
  <cp:lastPrinted>2009-06-30T03:56:32Z</cp:lastPrinted>
  <dcterms:created xsi:type="dcterms:W3CDTF">2007-05-22T02:10:07Z</dcterms:created>
  <dcterms:modified xsi:type="dcterms:W3CDTF">2018-08-29T03:09:27Z</dcterms:modified>
</cp:coreProperties>
</file>